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3515" windowHeight="742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'Feuil1'!$A$1:$N$29</definedName>
  </definedNames>
  <calcPr fullCalcOnLoad="1"/>
</workbook>
</file>

<file path=xl/sharedStrings.xml><?xml version="1.0" encoding="utf-8"?>
<sst xmlns="http://schemas.openxmlformats.org/spreadsheetml/2006/main" count="17" uniqueCount="16">
  <si>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</si>
  <si>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</si>
  <si>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</si>
  <si>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</si>
  <si>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</si>
  <si>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</si>
  <si>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</si>
  <si>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</si>
  <si>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</si>
  <si>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</si>
  <si>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</si>
  <si>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Mise à jour</t>
  </si>
  <si>
    <t>Meilleure
Ligne</t>
  </si>
  <si>
    <t>Meilleure
Série</t>
  </si>
  <si>
    <t>Calcul</t>
  </si>
  <si>
    <t>2 ème Période - 4 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</si>
</sst>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3" xfId="0" applyBorder="1" applyAlignment="1" quotePrefix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13" borderId="14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 quotePrefix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6" xfId="0" applyBorder="1" applyAlignment="1" quotePrefix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  <row r="8">
          <cell r="P8">
            <v>220</v>
          </cell>
          <cell r="Q8">
            <v>0.7</v>
          </cell>
        </row>
      </sheetData>
      <sheetData sheetId="7">
        <row r="7">
          <cell r="B7" t="str">
            <v>Besnard Romain</v>
          </cell>
        </row>
        <row r="8">
          <cell r="B8" t="str">
            <v>Calenge Angélique</v>
          </cell>
        </row>
        <row r="9">
          <cell r="B9" t="str">
            <v>Clavier Fanfan</v>
          </cell>
        </row>
        <row r="10">
          <cell r="B10" t="str">
            <v>Franz</v>
          </cell>
        </row>
        <row r="11">
          <cell r="B11" t="str">
            <v>Gadais Alain</v>
          </cell>
        </row>
        <row r="12">
          <cell r="B12" t="str">
            <v>Geneviève Teddy</v>
          </cell>
        </row>
        <row r="13">
          <cell r="B13" t="str">
            <v>Gresselin Cyrille</v>
          </cell>
        </row>
        <row r="14">
          <cell r="B14" t="str">
            <v>Lecarpentier Denis</v>
          </cell>
        </row>
        <row r="15">
          <cell r="B15" t="str">
            <v>Lecordier Manu</v>
          </cell>
        </row>
        <row r="16">
          <cell r="B16" t="str">
            <v>Levesque Bernard</v>
          </cell>
        </row>
        <row r="17">
          <cell r="B17" t="str">
            <v>Mercier Antoine</v>
          </cell>
        </row>
        <row r="18">
          <cell r="B18" t="str">
            <v>Mercier Guy</v>
          </cell>
        </row>
        <row r="19">
          <cell r="B19" t="str">
            <v>Mercier Régine</v>
          </cell>
        </row>
        <row r="20">
          <cell r="B20" t="str">
            <v>Gadais Cathy</v>
          </cell>
        </row>
        <row r="21">
          <cell r="B21" t="str">
            <v>Ganné  Gilles</v>
          </cell>
        </row>
        <row r="23">
          <cell r="B23" t="str">
            <v>Morel Anne-Gaelle</v>
          </cell>
        </row>
        <row r="24">
          <cell r="B24" t="str">
            <v>Delafosse Nicolas</v>
          </cell>
        </row>
        <row r="25">
          <cell r="B25" t="str">
            <v>Delafosse Florian</v>
          </cell>
        </row>
      </sheetData>
      <sheetData sheetId="9">
        <row r="7">
          <cell r="I7">
            <v>7687</v>
          </cell>
          <cell r="J7">
            <v>194</v>
          </cell>
          <cell r="K7">
            <v>927</v>
          </cell>
          <cell r="M7">
            <v>54</v>
          </cell>
          <cell r="N7">
            <v>54</v>
          </cell>
        </row>
        <row r="8">
          <cell r="I8">
            <v>6417</v>
          </cell>
          <cell r="J8">
            <v>169</v>
          </cell>
          <cell r="K8">
            <v>856</v>
          </cell>
          <cell r="M8">
            <v>48</v>
          </cell>
          <cell r="N8">
            <v>60</v>
          </cell>
        </row>
        <row r="9">
          <cell r="I9">
            <v>10115</v>
          </cell>
          <cell r="M9">
            <v>60</v>
          </cell>
          <cell r="N9">
            <v>36</v>
          </cell>
        </row>
        <row r="10">
          <cell r="I10">
            <v>3720</v>
          </cell>
          <cell r="J10">
            <v>185</v>
          </cell>
          <cell r="K10">
            <v>969</v>
          </cell>
          <cell r="M10">
            <v>24</v>
          </cell>
          <cell r="N10">
            <v>45</v>
          </cell>
        </row>
        <row r="11">
          <cell r="I11">
            <v>8273</v>
          </cell>
          <cell r="M11">
            <v>50</v>
          </cell>
          <cell r="N11">
            <v>38</v>
          </cell>
        </row>
        <row r="12">
          <cell r="I12">
            <v>3407</v>
          </cell>
          <cell r="J12">
            <v>215</v>
          </cell>
          <cell r="K12">
            <v>918</v>
          </cell>
          <cell r="M12">
            <v>24</v>
          </cell>
          <cell r="N12">
            <v>55</v>
          </cell>
        </row>
        <row r="13">
          <cell r="I13">
            <v>9599</v>
          </cell>
          <cell r="J13">
            <v>245</v>
          </cell>
          <cell r="K13">
            <v>1264</v>
          </cell>
          <cell r="M13">
            <v>54</v>
          </cell>
          <cell r="N13">
            <v>30</v>
          </cell>
        </row>
        <row r="14">
          <cell r="I14">
            <v>7585</v>
          </cell>
          <cell r="J14">
            <v>194</v>
          </cell>
          <cell r="M14">
            <v>48</v>
          </cell>
          <cell r="N14">
            <v>43</v>
          </cell>
        </row>
        <row r="15">
          <cell r="I15">
            <v>9776</v>
          </cell>
          <cell r="J15">
            <v>214</v>
          </cell>
          <cell r="K15">
            <v>1111</v>
          </cell>
          <cell r="M15">
            <v>60</v>
          </cell>
          <cell r="N15">
            <v>40</v>
          </cell>
        </row>
        <row r="16">
          <cell r="I16">
            <v>9190</v>
          </cell>
          <cell r="J16">
            <v>200</v>
          </cell>
          <cell r="K16">
            <v>985</v>
          </cell>
          <cell r="M16">
            <v>60</v>
          </cell>
          <cell r="N16">
            <v>46</v>
          </cell>
        </row>
        <row r="17">
          <cell r="I17">
            <v>7048</v>
          </cell>
          <cell r="M17">
            <v>54</v>
          </cell>
          <cell r="N17">
            <v>63</v>
          </cell>
        </row>
        <row r="18">
          <cell r="I18">
            <v>10917</v>
          </cell>
          <cell r="J18">
            <v>246</v>
          </cell>
          <cell r="K18">
            <v>1212</v>
          </cell>
          <cell r="M18">
            <v>60</v>
          </cell>
          <cell r="N18">
            <v>27</v>
          </cell>
        </row>
        <row r="19">
          <cell r="I19">
            <v>9679</v>
          </cell>
          <cell r="J19">
            <v>198</v>
          </cell>
          <cell r="K19">
            <v>989</v>
          </cell>
          <cell r="M19">
            <v>60</v>
          </cell>
          <cell r="N19">
            <v>41</v>
          </cell>
        </row>
        <row r="20">
          <cell r="I20">
            <v>930</v>
          </cell>
          <cell r="J20">
            <v>0</v>
          </cell>
          <cell r="K20">
            <v>0</v>
          </cell>
          <cell r="M20">
            <v>6</v>
          </cell>
          <cell r="N20">
            <v>45</v>
          </cell>
        </row>
        <row r="21">
          <cell r="I21">
            <v>3265</v>
          </cell>
          <cell r="J21">
            <v>221</v>
          </cell>
          <cell r="K21">
            <v>1118</v>
          </cell>
          <cell r="M21">
            <v>18</v>
          </cell>
          <cell r="N21">
            <v>27</v>
          </cell>
        </row>
        <row r="22"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35</v>
          </cell>
        </row>
        <row r="24">
          <cell r="I24">
            <v>7647</v>
          </cell>
          <cell r="J24">
            <v>255</v>
          </cell>
          <cell r="M24">
            <v>42</v>
          </cell>
          <cell r="N24">
            <v>26</v>
          </cell>
        </row>
        <row r="25">
          <cell r="I25">
            <v>969</v>
          </cell>
          <cell r="J25">
            <v>0</v>
          </cell>
          <cell r="K25">
            <v>0</v>
          </cell>
          <cell r="M25">
            <v>6</v>
          </cell>
          <cell r="N25">
            <v>41</v>
          </cell>
        </row>
        <row r="26">
          <cell r="B26" t="str">
            <v>Legarson Victor</v>
          </cell>
          <cell r="I26">
            <v>293</v>
          </cell>
          <cell r="M26">
            <v>2</v>
          </cell>
          <cell r="N26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0" zoomScaleNormal="80" workbookViewId="0" topLeftCell="A1">
      <selection activeCell="A2" sqref="A2"/>
    </sheetView>
  </sheetViews>
  <sheetFormatPr defaultColWidth="11.421875" defaultRowHeight="12.75"/>
  <cols>
    <col min="1" max="1" width="3.57421875" style="0" customWidth="1"/>
    <col min="2" max="2" width="21.8515625" style="0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6" max="17" width="14.7109375" style="0" customWidth="1"/>
  </cols>
  <sheetData>
    <row r="1" spans="1:14" ht="20.25">
      <c r="A1" s="8"/>
      <c r="B1" s="54" t="str">
        <f>'[1]P1J1'!B1</f>
        <v>Résultats Individuelle 2023- 2024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4" ht="15.75">
      <c r="A2" s="8"/>
      <c r="B2" s="1"/>
      <c r="C2" s="1"/>
      <c r="D2" s="2"/>
    </row>
    <row r="3" spans="2:14" ht="15.75" customHeight="1">
      <c r="B3" s="55" t="s">
        <v>0</v>
      </c>
      <c r="C3" s="56"/>
      <c r="D3" s="56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" customHeight="1">
      <c r="A4" s="8"/>
      <c r="B4" s="57" t="s">
        <v>15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ht="13.5" thickBot="1">
      <c r="C5" s="3"/>
    </row>
    <row r="6" spans="2:14" s="6" customFormat="1" ht="57" customHeight="1" thickBot="1">
      <c r="B6" s="9" t="s">
        <v>1</v>
      </c>
      <c r="C6" s="10" t="s">
        <v>2</v>
      </c>
      <c r="D6" s="10" t="s">
        <v>3</v>
      </c>
      <c r="E6" s="11" t="s">
        <v>4</v>
      </c>
      <c r="F6" s="12" t="s">
        <v>5</v>
      </c>
      <c r="G6" s="13" t="s">
        <v>6</v>
      </c>
      <c r="H6" s="14" t="s">
        <v>7</v>
      </c>
      <c r="I6" s="10" t="s">
        <v>8</v>
      </c>
      <c r="J6" s="10" t="s">
        <v>12</v>
      </c>
      <c r="K6" s="10" t="s">
        <v>13</v>
      </c>
      <c r="L6" s="10" t="s">
        <v>9</v>
      </c>
      <c r="M6" s="10" t="s">
        <v>10</v>
      </c>
      <c r="N6" s="27" t="s">
        <v>0</v>
      </c>
    </row>
    <row r="7" spans="2:17" ht="19.5" customHeight="1" thickBot="1">
      <c r="B7" s="15" t="str">
        <f>'[1]P2J1'!B18</f>
        <v>Mercier Guy</v>
      </c>
      <c r="C7" s="16">
        <f>'[1]P2J3'!I18</f>
        <v>10917</v>
      </c>
      <c r="D7" s="16">
        <f>'[1]P2J3'!N18</f>
        <v>27</v>
      </c>
      <c r="E7" s="17">
        <v>1130</v>
      </c>
      <c r="F7" s="18">
        <f>INT(E7/6)</f>
        <v>188</v>
      </c>
      <c r="G7" s="18">
        <f>E7+(D7*6)</f>
        <v>1292</v>
      </c>
      <c r="H7" s="19">
        <f>INT(G7/6)</f>
        <v>215</v>
      </c>
      <c r="I7" s="20">
        <f>C7+E7</f>
        <v>12047</v>
      </c>
      <c r="J7" s="51">
        <f>'[1]P2J3'!J18</f>
        <v>246</v>
      </c>
      <c r="K7" s="24">
        <f>'[1]P2J3'!K18</f>
        <v>1212</v>
      </c>
      <c r="L7" s="20">
        <f>IF(M7=0," ",INT(I7/M7))</f>
        <v>182</v>
      </c>
      <c r="M7" s="20">
        <f>IF(E7=0,'[1]P2J3'!M18,'[1]P2J3'!M18+6)</f>
        <v>66</v>
      </c>
      <c r="N7" s="28">
        <f>IF(M7=0,D7,IF(INT((P$8-L7)*Q$8)&lt;0,0,INT((P$8-L7)*Q$8)))</f>
        <v>26</v>
      </c>
      <c r="P7" s="52" t="s">
        <v>14</v>
      </c>
      <c r="Q7" s="53"/>
    </row>
    <row r="8" spans="2:17" ht="19.5" customHeight="1" thickBot="1">
      <c r="B8" s="15" t="str">
        <f>'[1]P2J1'!B13</f>
        <v>Gresselin Cyrille</v>
      </c>
      <c r="C8" s="16">
        <f>'[1]P2J3'!I13</f>
        <v>9599</v>
      </c>
      <c r="D8" s="16">
        <f>'[1]P2J3'!N13</f>
        <v>30</v>
      </c>
      <c r="E8" s="17">
        <v>1196</v>
      </c>
      <c r="F8" s="18">
        <f>INT(E8/6)</f>
        <v>199</v>
      </c>
      <c r="G8" s="18">
        <f>E8+(D8*6)</f>
        <v>1376</v>
      </c>
      <c r="H8" s="19">
        <f>INT(G8/6)</f>
        <v>229</v>
      </c>
      <c r="I8" s="20">
        <f>C8+E8</f>
        <v>10795</v>
      </c>
      <c r="J8" s="24">
        <f>'[1]P2J3'!J13</f>
        <v>245</v>
      </c>
      <c r="K8" s="51">
        <f>'[1]P2J3'!K13</f>
        <v>1264</v>
      </c>
      <c r="L8" s="20">
        <f>IF(M8=0," ",INT(I8/M8))</f>
        <v>179</v>
      </c>
      <c r="M8" s="20">
        <f>IF(E8=0,'[1]P2J3'!M13,'[1]P2J3'!M13+6)</f>
        <v>60</v>
      </c>
      <c r="N8" s="28">
        <f>IF(M8=0,D8,IF(INT((P$8-L8)*Q$8)&lt;0,0,INT((P$8-L8)*Q$8)))</f>
        <v>28</v>
      </c>
      <c r="P8" s="42">
        <f>'[1]P1J1'!P8</f>
        <v>220</v>
      </c>
      <c r="Q8" s="43">
        <f>'[1]P1J1'!Q8</f>
        <v>0.7</v>
      </c>
    </row>
    <row r="9" spans="2:17" ht="19.5" customHeight="1">
      <c r="B9" s="15" t="str">
        <f>'[1]P2J1'!B9</f>
        <v>Clavier Fanfan</v>
      </c>
      <c r="C9" s="16">
        <f>'[1]P2J3'!I9</f>
        <v>10115</v>
      </c>
      <c r="D9" s="16">
        <f>'[1]P2J3'!N9</f>
        <v>36</v>
      </c>
      <c r="E9" s="17">
        <v>1059</v>
      </c>
      <c r="F9" s="18">
        <f>INT(E9/6)</f>
        <v>176</v>
      </c>
      <c r="G9" s="18">
        <f>E9+(D9*6)</f>
        <v>1275</v>
      </c>
      <c r="H9" s="19">
        <f>INT(G9/6)</f>
        <v>212</v>
      </c>
      <c r="I9" s="20">
        <f>C9+E9</f>
        <v>11174</v>
      </c>
      <c r="J9" s="24">
        <v>200</v>
      </c>
      <c r="K9" s="24">
        <v>1059</v>
      </c>
      <c r="L9" s="20">
        <f>IF(M9=0," ",INT(I9/M9))</f>
        <v>169</v>
      </c>
      <c r="M9" s="20">
        <f>IF(E9=0,'[1]P2J3'!M9,'[1]P2J3'!M9+6)</f>
        <v>66</v>
      </c>
      <c r="N9" s="28">
        <f>IF(M9=0,D9,IF(INT((P$8-L9)*Q$8)&lt;0,0,INT((P$8-L9)*Q$8)))</f>
        <v>35</v>
      </c>
      <c r="P9" s="29"/>
      <c r="Q9" s="30"/>
    </row>
    <row r="10" spans="2:17" ht="19.5" customHeight="1">
      <c r="B10" s="15" t="str">
        <f>'[1]P2J1'!B11</f>
        <v>Gadais Alain</v>
      </c>
      <c r="C10" s="16">
        <f>'[1]P2J3'!I11</f>
        <v>8273</v>
      </c>
      <c r="D10" s="16">
        <f>'[1]P2J3'!N11</f>
        <v>38</v>
      </c>
      <c r="E10" s="17">
        <v>1099</v>
      </c>
      <c r="F10" s="18">
        <f>INT(E10/6)</f>
        <v>183</v>
      </c>
      <c r="G10" s="18">
        <f>E10+(D10*6)</f>
        <v>1327</v>
      </c>
      <c r="H10" s="19">
        <f>INT(G10/6)</f>
        <v>221</v>
      </c>
      <c r="I10" s="20">
        <f>C10+E10</f>
        <v>9372</v>
      </c>
      <c r="J10" s="24">
        <v>206</v>
      </c>
      <c r="K10" s="24">
        <v>1099</v>
      </c>
      <c r="L10" s="20">
        <f>IF(M10=0," ",INT(I10/M10))</f>
        <v>167</v>
      </c>
      <c r="M10" s="20">
        <f>IF(E10=0,'[1]P2J3'!M11,'[1]P2J3'!M11+6)</f>
        <v>56</v>
      </c>
      <c r="N10" s="28">
        <f>IF(M10=0,D10,IF(INT((P$8-L10)*Q$8)&lt;0,0,INT((P$8-L10)*Q$8)))</f>
        <v>37</v>
      </c>
      <c r="P10" s="29"/>
      <c r="Q10" s="30"/>
    </row>
    <row r="11" spans="2:14" ht="19.5" customHeight="1">
      <c r="B11" s="15" t="str">
        <f>'[1]P2J1'!B15</f>
        <v>Lecordier Manu</v>
      </c>
      <c r="C11" s="16">
        <f>'[1]P2J3'!I15</f>
        <v>9776</v>
      </c>
      <c r="D11" s="16">
        <f>'[1]P2J3'!N15</f>
        <v>40</v>
      </c>
      <c r="E11" s="17">
        <v>1003</v>
      </c>
      <c r="F11" s="18">
        <f>INT(E11/6)</f>
        <v>167</v>
      </c>
      <c r="G11" s="18">
        <f>E11+(D11*6)</f>
        <v>1243</v>
      </c>
      <c r="H11" s="19">
        <f>INT(G11/6)</f>
        <v>207</v>
      </c>
      <c r="I11" s="20">
        <f>C11+E11</f>
        <v>10779</v>
      </c>
      <c r="J11" s="24">
        <f>'[1]P2J3'!J15</f>
        <v>214</v>
      </c>
      <c r="K11" s="24">
        <f>'[1]P2J3'!K15</f>
        <v>1111</v>
      </c>
      <c r="L11" s="20">
        <f>IF(M11=0," ",INT(I11/M11))</f>
        <v>163</v>
      </c>
      <c r="M11" s="20">
        <f>IF(E11=0,'[1]P2J3'!M15,'[1]P2J3'!M15+6)</f>
        <v>66</v>
      </c>
      <c r="N11" s="28">
        <f>IF(M11=0,D11,IF(INT((P$8-L11)*Q$8)&lt;0,0,INT((P$8-L11)*Q$8)))</f>
        <v>39</v>
      </c>
    </row>
    <row r="12" spans="2:16" ht="19.5" customHeight="1">
      <c r="B12" s="15" t="str">
        <f>'[1]P2J1'!B19</f>
        <v>Mercier Régine</v>
      </c>
      <c r="C12" s="16">
        <f>'[1]P2J3'!I19</f>
        <v>9679</v>
      </c>
      <c r="D12" s="16">
        <f>'[1]P2J3'!N19</f>
        <v>41</v>
      </c>
      <c r="E12" s="17">
        <v>903</v>
      </c>
      <c r="F12" s="18">
        <f>INT(E12/6)</f>
        <v>150</v>
      </c>
      <c r="G12" s="18">
        <f>E12+(D12*6)</f>
        <v>1149</v>
      </c>
      <c r="H12" s="19">
        <f>INT(G12/6)</f>
        <v>191</v>
      </c>
      <c r="I12" s="20">
        <f>C12+E12</f>
        <v>10582</v>
      </c>
      <c r="J12" s="24">
        <f>'[1]P2J3'!J19</f>
        <v>198</v>
      </c>
      <c r="K12" s="24">
        <f>'[1]P2J3'!K19</f>
        <v>989</v>
      </c>
      <c r="L12" s="20">
        <f>IF(M12=0," ",INT(I12/M12))</f>
        <v>160</v>
      </c>
      <c r="M12" s="20">
        <f>IF(E12=0,'[1]P2J3'!M19,'[1]P2J3'!M19+6)</f>
        <v>66</v>
      </c>
      <c r="N12" s="28">
        <f>IF(M12=0,D12,IF(INT((P$8-L12)*Q$8)&lt;0,0,INT((P$8-L12)*Q$8)))</f>
        <v>42</v>
      </c>
      <c r="P12" s="8"/>
    </row>
    <row r="13" spans="2:14" ht="19.5" customHeight="1">
      <c r="B13" s="15" t="str">
        <f>'[1]P2J1'!B14</f>
        <v>Lecarpentier Denis</v>
      </c>
      <c r="C13" s="16">
        <f>'[1]P2J3'!I14</f>
        <v>7585</v>
      </c>
      <c r="D13" s="16">
        <f>'[1]P2J3'!N14</f>
        <v>43</v>
      </c>
      <c r="E13" s="17">
        <v>980</v>
      </c>
      <c r="F13" s="18">
        <f>INT(E13/6)</f>
        <v>163</v>
      </c>
      <c r="G13" s="18">
        <f>E13+(D13*6)</f>
        <v>1238</v>
      </c>
      <c r="H13" s="19">
        <f>INT(G13/6)</f>
        <v>206</v>
      </c>
      <c r="I13" s="20">
        <f>C13+E13</f>
        <v>8565</v>
      </c>
      <c r="J13" s="24">
        <f>'[1]P2J3'!J14</f>
        <v>194</v>
      </c>
      <c r="K13" s="24">
        <v>980</v>
      </c>
      <c r="L13" s="20">
        <f>IF(M13=0," ",INT(I13/M13))</f>
        <v>158</v>
      </c>
      <c r="M13" s="20">
        <f>IF(E13=0,'[1]P2J3'!M14,'[1]P2J3'!M14+6)</f>
        <v>54</v>
      </c>
      <c r="N13" s="28">
        <f>IF(M13=0,D13,IF(INT((P$8-L13)*Q$8)&lt;0,0,INT((P$8-L13)*Q$8)))</f>
        <v>43</v>
      </c>
    </row>
    <row r="14" spans="2:14" ht="19.5" customHeight="1">
      <c r="B14" s="15" t="str">
        <f>'[1]P2J1'!B10</f>
        <v>Franz</v>
      </c>
      <c r="C14" s="16">
        <f>'[1]P2J3'!I10</f>
        <v>3720</v>
      </c>
      <c r="D14" s="16">
        <f>'[1]P2J3'!N10</f>
        <v>45</v>
      </c>
      <c r="E14" s="17">
        <v>879</v>
      </c>
      <c r="F14" s="18">
        <f>INT(E14/6)</f>
        <v>146</v>
      </c>
      <c r="G14" s="18">
        <f>E14+(D14*6)</f>
        <v>1149</v>
      </c>
      <c r="H14" s="19">
        <f>INT(G14/6)</f>
        <v>191</v>
      </c>
      <c r="I14" s="20">
        <f>C14+E14</f>
        <v>4599</v>
      </c>
      <c r="J14" s="24">
        <f>'[1]P2J3'!J10</f>
        <v>185</v>
      </c>
      <c r="K14" s="24">
        <f>'[1]P2J3'!K10</f>
        <v>969</v>
      </c>
      <c r="L14" s="20">
        <f>IF(M14=0," ",INT(I14/M14))</f>
        <v>153</v>
      </c>
      <c r="M14" s="20">
        <f>IF(E14=0,'[1]P2J3'!M10,'[1]P2J3'!M10+6)</f>
        <v>30</v>
      </c>
      <c r="N14" s="28">
        <f>IF(M14=0,D14,IF(INT((P$8-L14)*Q$8)&lt;0,0,INT((P$8-L14)*Q$8)))</f>
        <v>46</v>
      </c>
    </row>
    <row r="15" spans="2:14" ht="19.5" customHeight="1">
      <c r="B15" s="15" t="str">
        <f>'[1]P2J1'!B16</f>
        <v>Levesque Bernard</v>
      </c>
      <c r="C15" s="16">
        <f>'[1]P2J3'!I16</f>
        <v>9190</v>
      </c>
      <c r="D15" s="16">
        <f>'[1]P2J3'!N16</f>
        <v>46</v>
      </c>
      <c r="E15" s="17">
        <v>923</v>
      </c>
      <c r="F15" s="18">
        <f>INT(E15/6)</f>
        <v>153</v>
      </c>
      <c r="G15" s="18">
        <f>E15+(D15*6)</f>
        <v>1199</v>
      </c>
      <c r="H15" s="19">
        <f>INT(G15/6)</f>
        <v>199</v>
      </c>
      <c r="I15" s="20">
        <f>C15+E15</f>
        <v>10113</v>
      </c>
      <c r="J15" s="24">
        <f>'[1]P2J3'!J16</f>
        <v>200</v>
      </c>
      <c r="K15" s="24">
        <f>'[1]P2J3'!K16</f>
        <v>985</v>
      </c>
      <c r="L15" s="20">
        <f>IF(M15=0," ",INT(I15/M15))</f>
        <v>153</v>
      </c>
      <c r="M15" s="20">
        <f>IF(E15=0,'[1]P2J3'!M16,'[1]P2J3'!M16+6)</f>
        <v>66</v>
      </c>
      <c r="N15" s="28">
        <f>IF(M15=0,D15,IF(INT((P$8-L15)*Q$8)&lt;0,0,INT((P$8-L15)*Q$8)))</f>
        <v>46</v>
      </c>
    </row>
    <row r="16" spans="2:14" ht="19.5" customHeight="1">
      <c r="B16" s="15" t="str">
        <f>'[1]P2J1'!B7</f>
        <v>Besnard Romain</v>
      </c>
      <c r="C16" s="16">
        <f>'[1]P2J3'!I7</f>
        <v>7687</v>
      </c>
      <c r="D16" s="16">
        <f>'[1]P2J3'!N7</f>
        <v>54</v>
      </c>
      <c r="E16" s="17">
        <v>863</v>
      </c>
      <c r="F16" s="18">
        <f>INT(E16/6)</f>
        <v>143</v>
      </c>
      <c r="G16" s="18">
        <f>E16+(D16*6)</f>
        <v>1187</v>
      </c>
      <c r="H16" s="19">
        <f>INT(G16/6)</f>
        <v>197</v>
      </c>
      <c r="I16" s="20">
        <f>C16+E16</f>
        <v>8550</v>
      </c>
      <c r="J16" s="24">
        <f>'[1]P2J3'!J7</f>
        <v>194</v>
      </c>
      <c r="K16" s="24">
        <f>'[1]P2J3'!K7</f>
        <v>927</v>
      </c>
      <c r="L16" s="20">
        <f>IF(M16=0," ",INT(I16/M16))</f>
        <v>142</v>
      </c>
      <c r="M16" s="20">
        <f>IF(E16=0,'[1]P2J3'!M7,'[1]P2J3'!M7+6)</f>
        <v>60</v>
      </c>
      <c r="N16" s="28">
        <f>IF(M16=0,D16,IF(INT((P$8-L16)*Q$8)&lt;0,0,INT((P$8-L16)*Q$8)))</f>
        <v>54</v>
      </c>
    </row>
    <row r="17" spans="2:14" ht="19.5" customHeight="1">
      <c r="B17" s="15" t="str">
        <f>'[1]P2J1'!B12</f>
        <v>Geneviève Teddy</v>
      </c>
      <c r="C17" s="16">
        <f>'[1]P2J3'!I12</f>
        <v>3407</v>
      </c>
      <c r="D17" s="16">
        <f>'[1]P2J3'!N12</f>
        <v>55</v>
      </c>
      <c r="E17" s="17">
        <v>819</v>
      </c>
      <c r="F17" s="18">
        <f>INT(E17/6)</f>
        <v>136</v>
      </c>
      <c r="G17" s="18">
        <f>E17+(D17*6)</f>
        <v>1149</v>
      </c>
      <c r="H17" s="19">
        <f>INT(G17/6)</f>
        <v>191</v>
      </c>
      <c r="I17" s="20">
        <f>C17+E17</f>
        <v>4226</v>
      </c>
      <c r="J17" s="24">
        <f>'[1]P2J3'!J12</f>
        <v>215</v>
      </c>
      <c r="K17" s="24">
        <f>'[1]P2J3'!K12</f>
        <v>918</v>
      </c>
      <c r="L17" s="20">
        <f>IF(M17=0," ",INT(I17/M17))</f>
        <v>140</v>
      </c>
      <c r="M17" s="20">
        <f>IF(E17=0,'[1]P2J3'!M12,'[1]P2J3'!M12+6)</f>
        <v>30</v>
      </c>
      <c r="N17" s="28">
        <f>IF(M17=0,D17,IF(INT((P$8-L17)*Q$8)&lt;0,0,INT((P$8-L17)*Q$8)))</f>
        <v>56</v>
      </c>
    </row>
    <row r="18" spans="2:14" ht="19.5" customHeight="1">
      <c r="B18" s="15" t="str">
        <f>'[1]P2J1'!B17</f>
        <v>Mercier Antoine</v>
      </c>
      <c r="C18" s="16">
        <f>'[1]P2J3'!I17</f>
        <v>7048</v>
      </c>
      <c r="D18" s="16">
        <f>'[1]P2J3'!N17</f>
        <v>63</v>
      </c>
      <c r="E18" s="59">
        <v>1145</v>
      </c>
      <c r="F18" s="18">
        <f>INT(E18/6)</f>
        <v>190</v>
      </c>
      <c r="G18" s="18">
        <f>E18+(D18*6)</f>
        <v>1523</v>
      </c>
      <c r="H18" s="19">
        <f>INT(G18/6)</f>
        <v>253</v>
      </c>
      <c r="I18" s="20">
        <f>C18+E18</f>
        <v>8193</v>
      </c>
      <c r="J18" s="24">
        <v>225</v>
      </c>
      <c r="K18" s="24">
        <v>1145</v>
      </c>
      <c r="L18" s="20">
        <f>IF(M18=0," ",INT(I18/M18))</f>
        <v>136</v>
      </c>
      <c r="M18" s="20">
        <f>IF(E18=0,'[1]P2J3'!M17,'[1]P2J3'!M17+6)</f>
        <v>60</v>
      </c>
      <c r="N18" s="28">
        <f>IF(M18=0,D18,IF(INT((P$8-L18)*Q$8)&lt;0,0,INT((P$8-L18)*Q$8)))</f>
        <v>58</v>
      </c>
    </row>
    <row r="19" spans="2:14" ht="19.5" customHeight="1" thickBot="1">
      <c r="B19" s="15" t="str">
        <f>'[1]P2J1'!B8</f>
        <v>Calenge Angélique</v>
      </c>
      <c r="C19" s="16">
        <f>'[1]P2J3'!I8</f>
        <v>6417</v>
      </c>
      <c r="D19" s="16">
        <f>'[1]P2J3'!N8</f>
        <v>60</v>
      </c>
      <c r="E19" s="60">
        <v>770</v>
      </c>
      <c r="F19" s="18">
        <f>INT(E19/6)</f>
        <v>128</v>
      </c>
      <c r="G19" s="18">
        <f>E19+(D19*6)</f>
        <v>1130</v>
      </c>
      <c r="H19" s="19">
        <f>INT(G19/6)</f>
        <v>188</v>
      </c>
      <c r="I19" s="21">
        <f>C19+E19</f>
        <v>7187</v>
      </c>
      <c r="J19" s="45">
        <f>'[1]P2J3'!J8</f>
        <v>169</v>
      </c>
      <c r="K19" s="34">
        <f>'[1]P2J3'!K8</f>
        <v>856</v>
      </c>
      <c r="L19" s="20">
        <f>IF(M19=0," ",INT(I19/M19))</f>
        <v>133</v>
      </c>
      <c r="M19" s="20">
        <f>IF(E19=0,'[1]P2J3'!M8,'[1]P2J3'!M8+6)</f>
        <v>54</v>
      </c>
      <c r="N19" s="28">
        <f>IF(M19=0,D19,IF(INT((P$8-L19)*Q$8)&lt;0,0,INT((P$8-L19)*Q$8)))</f>
        <v>60</v>
      </c>
    </row>
    <row r="20" spans="2:14" ht="19.5" customHeight="1" thickBot="1">
      <c r="B20" s="32" t="str">
        <f>'[1]P2J1'!B20</f>
        <v>Gadais Cathy</v>
      </c>
      <c r="C20" s="61">
        <f>'[1]P2J3'!I20</f>
        <v>930</v>
      </c>
      <c r="D20" s="23">
        <f>'[1]P2J3'!N20</f>
        <v>45</v>
      </c>
      <c r="E20" s="26"/>
      <c r="F20" s="38">
        <f>INT(E20/6)</f>
        <v>0</v>
      </c>
      <c r="G20" s="38">
        <f>E20+(D20*6)</f>
        <v>270</v>
      </c>
      <c r="H20" s="62">
        <f>INT(G20/6)</f>
        <v>45</v>
      </c>
      <c r="I20" s="23">
        <f>C20+E20</f>
        <v>930</v>
      </c>
      <c r="J20" s="46">
        <f>'[1]P2J3'!J20</f>
        <v>0</v>
      </c>
      <c r="K20" s="25">
        <f>'[1]P2J3'!K20</f>
        <v>0</v>
      </c>
      <c r="L20" s="23">
        <f>IF(M20=0," ",INT(I20/M20))</f>
        <v>155</v>
      </c>
      <c r="M20" s="23">
        <f>IF(E20=0,'[1]P2J3'!M20,'[1]P2J3'!M20+6)</f>
        <v>6</v>
      </c>
      <c r="N20" s="63">
        <f>IF(M20=0,D20,IF(INT((P$8-L20)*Q$8)&lt;0,0,INT((P$8-L20)*Q$8)))</f>
        <v>45</v>
      </c>
    </row>
    <row r="21" spans="2:14" ht="19.5" customHeight="1" thickBot="1">
      <c r="B21" s="32" t="str">
        <f>'[1]P2J1'!B21</f>
        <v>Ganné  Gilles</v>
      </c>
      <c r="C21" s="16">
        <f>'[1]P2J3'!I21</f>
        <v>3265</v>
      </c>
      <c r="D21" s="33">
        <f>'[1]P2J3'!N21</f>
        <v>27</v>
      </c>
      <c r="E21" s="17">
        <v>1112</v>
      </c>
      <c r="F21" s="44">
        <f>INT(E21/6)</f>
        <v>185</v>
      </c>
      <c r="G21" s="44">
        <f>E21+(D21*6)</f>
        <v>1274</v>
      </c>
      <c r="H21" s="64">
        <f>INT(G21/6)</f>
        <v>212</v>
      </c>
      <c r="I21" s="33">
        <f>C21+E21</f>
        <v>4377</v>
      </c>
      <c r="J21" s="24">
        <f>'[1]P2J3'!J21</f>
        <v>221</v>
      </c>
      <c r="K21" s="24">
        <f>'[1]P2J3'!K21</f>
        <v>1118</v>
      </c>
      <c r="L21" s="21">
        <f>IF(M21=0," ",INT(I21/M21))</f>
        <v>182</v>
      </c>
      <c r="M21" s="33">
        <f>IF(E21=0,'[1]P2J3'!M21,'[1]P2J3'!M21+6)</f>
        <v>24</v>
      </c>
      <c r="N21" s="65">
        <f>IF(M21=0,D21,IF(INT((P$8-L21)*Q$8)&lt;0,0,INT((P$8-L21)*Q$8)))</f>
        <v>26</v>
      </c>
    </row>
    <row r="22" spans="2:14" ht="19.5" customHeight="1" thickBot="1">
      <c r="B22" s="32">
        <f>'[1]P2J1'!B22</f>
        <v>0</v>
      </c>
      <c r="C22" s="16">
        <f>'[1]P2J3'!I22</f>
        <v>0</v>
      </c>
      <c r="D22" s="23">
        <f>'[1]P2J3'!N22</f>
        <v>0</v>
      </c>
      <c r="E22" s="17"/>
      <c r="F22" s="22">
        <f>INT(E22/6)</f>
        <v>0</v>
      </c>
      <c r="G22" s="22">
        <f>E22+(D22*6)</f>
        <v>0</v>
      </c>
      <c r="H22" s="36">
        <f>INT(G22/6)</f>
        <v>0</v>
      </c>
      <c r="I22" s="33">
        <f>C22+E22</f>
        <v>0</v>
      </c>
      <c r="J22" s="24">
        <f>'[1]P2J3'!J22</f>
        <v>0</v>
      </c>
      <c r="K22" s="24">
        <f>'[1]P2J3'!K22</f>
        <v>0</v>
      </c>
      <c r="L22" s="21" t="str">
        <f>IF(M22=0," ",INT(I22/M22))</f>
        <v> </v>
      </c>
      <c r="M22" s="23">
        <f>IF(E22=0,'[1]P2J3'!M22,'[1]P2J3'!M22+6)</f>
        <v>0</v>
      </c>
      <c r="N22" s="66">
        <f>IF(M22=0,D22,IF(INT((P$8-L22)*Q$8)&lt;0,0,INT((P$8-L22)*Q$8)))</f>
        <v>0</v>
      </c>
    </row>
    <row r="23" spans="2:14" ht="19.5" customHeight="1" thickBot="1">
      <c r="B23" s="32" t="str">
        <f>'[1]P2J1'!B23</f>
        <v>Morel Anne-Gaelle</v>
      </c>
      <c r="C23" s="47">
        <f>'[1]P2J3'!I23</f>
        <v>0</v>
      </c>
      <c r="D23" s="23">
        <f>'[1]P2J3'!N23</f>
        <v>35</v>
      </c>
      <c r="E23" s="37"/>
      <c r="F23" s="22">
        <f>INT(E23/6)</f>
        <v>0</v>
      </c>
      <c r="G23" s="22">
        <f>E23+(D23*6)</f>
        <v>210</v>
      </c>
      <c r="H23" s="36">
        <f>INT(G23/6)</f>
        <v>35</v>
      </c>
      <c r="I23" s="33">
        <f>C23+E23</f>
        <v>0</v>
      </c>
      <c r="J23" s="24">
        <f>'[1]P2J3'!J23</f>
        <v>0</v>
      </c>
      <c r="K23" s="24">
        <f>'[1]P2J3'!K23</f>
        <v>0</v>
      </c>
      <c r="L23" s="20" t="str">
        <f>IF(M23=0," ",INT(I23/M23))</f>
        <v> </v>
      </c>
      <c r="M23" s="23">
        <f>IF(E23=0,'[1]P2J3'!M23,'[1]P2J3'!M23+6)</f>
        <v>0</v>
      </c>
      <c r="N23" s="66">
        <f>IF(M23=0,D23,IF(INT((P$8-L23)*Q$8)&lt;0,0,INT((P$8-L23)*Q$8)))</f>
        <v>35</v>
      </c>
    </row>
    <row r="24" spans="2:14" ht="19.5" customHeight="1" thickBot="1">
      <c r="B24" s="32" t="str">
        <f>'[1]P2J1'!B24</f>
        <v>Delafosse Nicolas</v>
      </c>
      <c r="C24" s="16">
        <f>'[1]P2J3'!I24</f>
        <v>7647</v>
      </c>
      <c r="D24" s="23">
        <f>'[1]P2J3'!N24</f>
        <v>26</v>
      </c>
      <c r="E24" s="17">
        <v>1168</v>
      </c>
      <c r="F24" s="22">
        <f>INT(E24/6)</f>
        <v>194</v>
      </c>
      <c r="G24" s="22">
        <f>E24+(D24*6)</f>
        <v>1324</v>
      </c>
      <c r="H24" s="36">
        <f>INT(G24/6)</f>
        <v>220</v>
      </c>
      <c r="I24" s="33">
        <f>C24+E24</f>
        <v>8815</v>
      </c>
      <c r="J24" s="24">
        <f>'[1]P2J3'!J24</f>
        <v>255</v>
      </c>
      <c r="K24" s="24">
        <v>1168</v>
      </c>
      <c r="L24" s="20">
        <f>IF(M24=0," ",INT(I24/M24))</f>
        <v>183</v>
      </c>
      <c r="M24" s="23">
        <f>IF(E24=0,'[1]P2J3'!M24,'[1]P2J3'!M24+6)</f>
        <v>48</v>
      </c>
      <c r="N24" s="66">
        <f>IF(M24=0,D24,IF(INT((P$8-L24)*Q$8)&lt;0,0,INT((P$8-L24)*Q$8)))</f>
        <v>25</v>
      </c>
    </row>
    <row r="25" spans="2:14" ht="19.5" customHeight="1" thickBot="1">
      <c r="B25" s="32" t="str">
        <f>'[1]P2J1'!B25</f>
        <v>Delafosse Florian</v>
      </c>
      <c r="C25" s="16">
        <f>'[1]P2J3'!I25</f>
        <v>969</v>
      </c>
      <c r="D25" s="23">
        <f>'[1]P2J3'!N25</f>
        <v>41</v>
      </c>
      <c r="E25" s="17"/>
      <c r="F25" s="22">
        <f>INT(E25/6)</f>
        <v>0</v>
      </c>
      <c r="G25" s="22">
        <f>E25+(D25*6)</f>
        <v>246</v>
      </c>
      <c r="H25" s="36">
        <f>INT(G25/6)</f>
        <v>41</v>
      </c>
      <c r="I25" s="33">
        <f>C25+E25</f>
        <v>969</v>
      </c>
      <c r="J25" s="24">
        <f>'[1]P2J3'!J25</f>
        <v>0</v>
      </c>
      <c r="K25" s="24">
        <f>'[1]P2J3'!K25</f>
        <v>0</v>
      </c>
      <c r="L25" s="20">
        <f>IF(M25=0," ",INT(I25/M25))</f>
        <v>161</v>
      </c>
      <c r="M25" s="23">
        <f>IF(E25=0,'[1]P2J3'!M25,'[1]P2J3'!M25+6)</f>
        <v>6</v>
      </c>
      <c r="N25" s="66">
        <f>IF(M25=0,D25,IF(INT((P$8-L25)*Q$8)&lt;0,0,INT((P$8-L25)*Q$8)))</f>
        <v>41</v>
      </c>
    </row>
    <row r="26" spans="2:14" ht="19.5" customHeight="1" thickBot="1">
      <c r="B26" s="48" t="str">
        <f>'[1]P2J3'!B26</f>
        <v>Legarson Victor</v>
      </c>
      <c r="C26" s="67">
        <f>'[1]P2J3'!I26</f>
        <v>293</v>
      </c>
      <c r="D26" s="39">
        <f>'[1]P2J3'!N26</f>
        <v>51</v>
      </c>
      <c r="E26" s="49">
        <v>465</v>
      </c>
      <c r="F26" s="40">
        <f>INT(E26/3)</f>
        <v>155</v>
      </c>
      <c r="G26" s="40">
        <f>E26+(D26*3)</f>
        <v>618</v>
      </c>
      <c r="H26" s="41">
        <f>INT(G26/3)</f>
        <v>206</v>
      </c>
      <c r="I26" s="31">
        <f>C26+E26</f>
        <v>758</v>
      </c>
      <c r="J26" s="34">
        <v>195</v>
      </c>
      <c r="K26" s="34">
        <v>465</v>
      </c>
      <c r="L26" s="35">
        <f>IF(M26=0," ",INT(I26/M26))</f>
        <v>151</v>
      </c>
      <c r="M26" s="39">
        <f>IF(E26=0,'[1]P2J3'!M26,'[1]P2J3'!M26+3)</f>
        <v>5</v>
      </c>
      <c r="N26" s="9">
        <f>IF(M26=0,D26,IF(INT((P$8-L26)*Q$8)&lt;0,0,INT((P$8-L26)*Q$8)))</f>
        <v>48</v>
      </c>
    </row>
    <row r="27" spans="12:14" ht="19.5" customHeight="1">
      <c r="L27" t="s">
        <v>11</v>
      </c>
      <c r="M27" s="7">
        <v>45178</v>
      </c>
      <c r="N27" s="50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6" ht="12.75">
      <c r="P36" s="5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4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2024-03-21T10:43:35Z</cp:lastPrinted>
  <dcterms:created xsi:type="dcterms:W3CDTF">2006-10-13T22:47:30Z</dcterms:created>
  <dcterms:modified xsi:type="dcterms:W3CDTF">2024-03-29T10:25:13Z</dcterms:modified>
  <cp:category/>
  <cp:version/>
  <cp:contentType/>
  <cp:contentStatus/>
</cp:coreProperties>
</file>